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'Foglio1'!$A$1:$U$22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<sst xmlns="http://schemas.openxmlformats.org/spreadsheetml/2006/main" count="58" uniqueCount="54">
  <si>
    <t>Descrizione prodotto</t>
  </si>
  <si>
    <t>CND</t>
  </si>
  <si>
    <t>Codice Prodotto</t>
  </si>
  <si>
    <t>RDM</t>
  </si>
  <si>
    <t>Confeziona-
mento</t>
  </si>
  <si>
    <t>Prezzo unitario €</t>
  </si>
  <si>
    <t>COPERTA TERMICA SCALDAPAZIENTE A CORPO INTERO  PER C.O.</t>
  </si>
  <si>
    <t>Totale quadriennio €</t>
  </si>
  <si>
    <t>COPERTA TERMICA SCALDAPAZIENTE ACCESSO TOTALE PEDIATRICA</t>
  </si>
  <si>
    <t>COPERTA TERMICA SCALDAPAZIENTE PER CATERISMO ANGIOPLASTICO</t>
  </si>
  <si>
    <t>COPERTA TERMICA SCALDAPAZIENTE PER CHIRURGIA VERTEBRALE</t>
  </si>
  <si>
    <t>COPERTA TERMICA SCALDAPAZIENTE UNDERBODY LITOTOMICA</t>
  </si>
  <si>
    <t>COPERTA TERMICA SCALDAPAZIENTE MULTI ACCESSO</t>
  </si>
  <si>
    <t>1a</t>
  </si>
  <si>
    <t>1b</t>
  </si>
  <si>
    <t>1c</t>
  </si>
  <si>
    <t>2a</t>
  </si>
  <si>
    <t>2b</t>
  </si>
  <si>
    <t>1d</t>
  </si>
  <si>
    <t>3a</t>
  </si>
  <si>
    <t>3b</t>
  </si>
  <si>
    <t>LOTTO</t>
  </si>
  <si>
    <t xml:space="preserve">TOTALE LOTTO </t>
  </si>
  <si>
    <t>Prezzo a confezione €</t>
  </si>
  <si>
    <t>1e</t>
  </si>
  <si>
    <t>1h</t>
  </si>
  <si>
    <t xml:space="preserve">COPERTA TERMICA SCALDAPAZIENTE PARTE SUPERIORE PER C.O. </t>
  </si>
  <si>
    <t xml:space="preserve">COPERTA TERMICA SCALDAPAZIENTE PARTE INFERIORE PER C.O. </t>
  </si>
  <si>
    <t xml:space="preserve">COPERTA TERMICA SCALDAPAZIENTE PEDIATRICA PER C.O. </t>
  </si>
  <si>
    <t xml:space="preserve">COPERTA TERMICA SCALDAPAZIENTE A CORPO INTERO CON APERTURA PARTE CENTRALE PER C.O. (ACCESSO CHIRURGICO) </t>
  </si>
  <si>
    <t>NUMERO TOTALE APPARECCHIATURE PER LOTTO (comodato d'uso gratutito)</t>
  </si>
  <si>
    <t>2c</t>
  </si>
  <si>
    <t>2d</t>
  </si>
  <si>
    <t xml:space="preserve">COPERTA TERMICA SCALDAPAZIENTE UNDERBODY ADULTO </t>
  </si>
  <si>
    <t xml:space="preserve">COPERTA TERMICA SCALDAPAZIENTE PEDIATRICA GRANDE "UNDERBODY" MIS. CIRCA 101X137,1 lunghezza PER C.O. </t>
  </si>
  <si>
    <t xml:space="preserve">COPERTA TERMICA SCALDAPAZIENTE PEDIATRICA piccola "UNDERBODY" MIS. CIRCA 66X94 lunghezza PER C.O. </t>
  </si>
  <si>
    <t>COPERTA RISCALDANTE UNDERBODY / ADULTI CON APERTURA BRACCIA</t>
  </si>
  <si>
    <t>2e</t>
  </si>
  <si>
    <t>3c</t>
  </si>
  <si>
    <t>3d</t>
  </si>
  <si>
    <t>3e</t>
  </si>
  <si>
    <t>3f</t>
  </si>
  <si>
    <r>
      <t xml:space="preserve">Atti 1149-2019 
</t>
    </r>
    <r>
      <rPr>
        <b/>
        <sz val="9"/>
        <rFont val="Calibri"/>
        <family val="2"/>
      </rPr>
      <t>SCHEDA DI DETTAGLIO ECONOMICO COPERTE TERMICHE MONOPAZIENTE E I RELATIVI APPARECCHI RISCALDATORI IN COMODATO D’USO GRATUITO</t>
    </r>
  </si>
  <si>
    <t>Q.tà 48 mesi Policlinico</t>
  </si>
  <si>
    <t>Q.tà 48 mesi Niguarda</t>
  </si>
  <si>
    <t>Q.tà 48 mesi Melegnano</t>
  </si>
  <si>
    <t>Q.tà 48 mesi FBF Sacco</t>
  </si>
  <si>
    <t>Q.tà 48 mesi Ovest Milanese</t>
  </si>
  <si>
    <t>Q.tà 48 mesi Monza</t>
  </si>
  <si>
    <t>Q.tà 48 mesi G.Pini/CTO</t>
  </si>
  <si>
    <t>Q.tà 48 mesi Besta</t>
  </si>
  <si>
    <t>Q.tà 48 mesi Santi Paolo Carlo</t>
  </si>
  <si>
    <t>Q.tà 48 mesi Nord Milano</t>
  </si>
  <si>
    <t>Q.tà 48 mesi Rhodense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</si>
</sst>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&quot;\ * #,##0.00000_-;\-&quot;€&quot;\ * #,##0.00000_-;_-&quot;€&quot;\ * &quot;-&quot;?????_-;_-@_-"/>
    <numFmt numFmtId="173" formatCode="&quot;€&quot;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[$-410]dddd\ d\ mmmm\ yyyy"/>
    <numFmt numFmtId="179" formatCode="0.000"/>
    <numFmt numFmtId="180" formatCode="0.0"/>
  </numFmts>
  <fonts count="42">
    <font>
      <sz val="10"/>
      <name val="Arial"/>
      <family val="0"/>
    </font>
    <font>
      <b/>
      <sz val="10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23" fillId="0" borderId="20" xfId="0" applyFont="1" applyBorder="1" applyAlignment="1">
      <alignment wrapText="1"/>
    </xf>
    <xf numFmtId="14" fontId="23" fillId="0" borderId="21" xfId="0" applyNumberFormat="1" applyFont="1" applyBorder="1" applyAlignment="1">
      <alignment wrapText="1"/>
    </xf>
    <xf numFmtId="173" fontId="23" fillId="0" borderId="21" xfId="0" applyNumberFormat="1" applyFont="1" applyBorder="1" applyAlignment="1">
      <alignment wrapText="1"/>
    </xf>
    <xf numFmtId="173" fontId="23" fillId="0" borderId="22" xfId="0" applyNumberFormat="1" applyFont="1" applyBorder="1" applyAlignment="1">
      <alignment wrapText="1"/>
    </xf>
    <xf numFmtId="173" fontId="23" fillId="0" borderId="19" xfId="0" applyNumberFormat="1" applyFont="1" applyFill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23" fillId="0" borderId="25" xfId="0" applyFont="1" applyFill="1" applyBorder="1" applyAlignment="1">
      <alignment wrapText="1"/>
    </xf>
    <xf numFmtId="14" fontId="23" fillId="0" borderId="26" xfId="0" applyNumberFormat="1" applyFont="1" applyFill="1" applyBorder="1" applyAlignment="1">
      <alignment wrapText="1"/>
    </xf>
    <xf numFmtId="173" fontId="23" fillId="0" borderId="26" xfId="0" applyNumberFormat="1" applyFont="1" applyFill="1" applyBorder="1" applyAlignment="1">
      <alignment wrapText="1"/>
    </xf>
    <xf numFmtId="173" fontId="23" fillId="0" borderId="27" xfId="0" applyNumberFormat="1" applyFont="1" applyFill="1" applyBorder="1" applyAlignment="1">
      <alignment wrapText="1"/>
    </xf>
    <xf numFmtId="173" fontId="23" fillId="0" borderId="24" xfId="0" applyNumberFormat="1" applyFont="1" applyFill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23" fillId="0" borderId="30" xfId="0" applyFont="1" applyFill="1" applyBorder="1" applyAlignment="1">
      <alignment wrapText="1"/>
    </xf>
    <xf numFmtId="14" fontId="23" fillId="0" borderId="31" xfId="0" applyNumberFormat="1" applyFont="1" applyFill="1" applyBorder="1" applyAlignment="1">
      <alignment wrapText="1"/>
    </xf>
    <xf numFmtId="173" fontId="23" fillId="0" borderId="31" xfId="0" applyNumberFormat="1" applyFont="1" applyFill="1" applyBorder="1" applyAlignment="1">
      <alignment wrapText="1"/>
    </xf>
    <xf numFmtId="173" fontId="23" fillId="0" borderId="32" xfId="0" applyNumberFormat="1" applyFont="1" applyFill="1" applyBorder="1" applyAlignment="1">
      <alignment wrapText="1"/>
    </xf>
    <xf numFmtId="173" fontId="23" fillId="0" borderId="29" xfId="0" applyNumberFormat="1" applyFont="1" applyFill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wrapText="1"/>
    </xf>
    <xf numFmtId="14" fontId="23" fillId="0" borderId="39" xfId="0" applyNumberFormat="1" applyFont="1" applyFill="1" applyBorder="1" applyAlignment="1">
      <alignment wrapText="1"/>
    </xf>
    <xf numFmtId="173" fontId="23" fillId="0" borderId="39" xfId="0" applyNumberFormat="1" applyFont="1" applyFill="1" applyBorder="1" applyAlignment="1">
      <alignment wrapText="1"/>
    </xf>
    <xf numFmtId="173" fontId="23" fillId="0" borderId="40" xfId="0" applyNumberFormat="1" applyFont="1" applyFill="1" applyBorder="1" applyAlignment="1">
      <alignment wrapText="1"/>
    </xf>
    <xf numFmtId="173" fontId="23" fillId="0" borderId="36" xfId="0" applyNumberFormat="1" applyFont="1" applyFill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23" fillId="0" borderId="20" xfId="0" applyFont="1" applyFill="1" applyBorder="1" applyAlignment="1">
      <alignment wrapText="1"/>
    </xf>
    <xf numFmtId="14" fontId="23" fillId="0" borderId="21" xfId="0" applyNumberFormat="1" applyFont="1" applyFill="1" applyBorder="1" applyAlignment="1">
      <alignment wrapText="1"/>
    </xf>
    <xf numFmtId="173" fontId="23" fillId="0" borderId="21" xfId="0" applyNumberFormat="1" applyFont="1" applyFill="1" applyBorder="1" applyAlignment="1">
      <alignment wrapText="1"/>
    </xf>
    <xf numFmtId="173" fontId="23" fillId="0" borderId="22" xfId="0" applyNumberFormat="1" applyFont="1" applyFill="1" applyBorder="1" applyAlignment="1">
      <alignment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23" fillId="0" borderId="43" xfId="0" applyFont="1" applyFill="1" applyBorder="1" applyAlignment="1">
      <alignment wrapText="1"/>
    </xf>
    <xf numFmtId="14" fontId="23" fillId="0" borderId="45" xfId="0" applyNumberFormat="1" applyFont="1" applyFill="1" applyBorder="1" applyAlignment="1">
      <alignment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23" fillId="0" borderId="28" xfId="0" applyFont="1" applyFill="1" applyBorder="1" applyAlignment="1">
      <alignment wrapText="1"/>
    </xf>
    <xf numFmtId="14" fontId="23" fillId="0" borderId="30" xfId="0" applyNumberFormat="1" applyFont="1" applyFill="1" applyBorder="1" applyAlignment="1">
      <alignment wrapText="1"/>
    </xf>
    <xf numFmtId="14" fontId="23" fillId="0" borderId="25" xfId="0" applyNumberFormat="1" applyFont="1" applyFill="1" applyBorder="1" applyAlignment="1">
      <alignment wrapText="1"/>
    </xf>
    <xf numFmtId="173" fontId="23" fillId="0" borderId="42" xfId="0" applyNumberFormat="1" applyFont="1" applyFill="1" applyBorder="1" applyAlignment="1">
      <alignment/>
    </xf>
    <xf numFmtId="0" fontId="23" fillId="0" borderId="48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45" xfId="0" applyFont="1" applyBorder="1" applyAlignment="1">
      <alignment wrapText="1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 horizontal="center" vertical="center" wrapText="1"/>
    </xf>
    <xf numFmtId="0" fontId="23" fillId="0" borderId="38" xfId="0" applyFont="1" applyBorder="1" applyAlignment="1">
      <alignment wrapText="1"/>
    </xf>
    <xf numFmtId="0" fontId="23" fillId="0" borderId="39" xfId="0" applyFont="1" applyBorder="1" applyAlignment="1">
      <alignment wrapText="1"/>
    </xf>
    <xf numFmtId="0" fontId="23" fillId="0" borderId="51" xfId="0" applyFont="1" applyBorder="1" applyAlignment="1">
      <alignment wrapText="1"/>
    </xf>
    <xf numFmtId="0" fontId="23" fillId="0" borderId="44" xfId="0" applyFont="1" applyBorder="1" applyAlignment="1">
      <alignment wrapText="1"/>
    </xf>
    <xf numFmtId="173" fontId="23" fillId="0" borderId="49" xfId="0" applyNumberFormat="1" applyFont="1" applyFill="1" applyBorder="1" applyAlignment="1">
      <alignment/>
    </xf>
    <xf numFmtId="1" fontId="24" fillId="34" borderId="17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Border="1" applyAlignment="1">
      <alignment wrapText="1"/>
    </xf>
    <xf numFmtId="1" fontId="23" fillId="0" borderId="26" xfId="0" applyNumberFormat="1" applyFont="1" applyFill="1" applyBorder="1" applyAlignment="1">
      <alignment wrapText="1"/>
    </xf>
    <xf numFmtId="1" fontId="23" fillId="0" borderId="31" xfId="0" applyNumberFormat="1" applyFont="1" applyFill="1" applyBorder="1" applyAlignment="1">
      <alignment wrapText="1"/>
    </xf>
    <xf numFmtId="1" fontId="23" fillId="0" borderId="39" xfId="0" applyNumberFormat="1" applyFont="1" applyFill="1" applyBorder="1" applyAlignment="1">
      <alignment wrapText="1"/>
    </xf>
    <xf numFmtId="1" fontId="23" fillId="0" borderId="21" xfId="0" applyNumberFormat="1" applyFont="1" applyFill="1" applyBorder="1" applyAlignment="1">
      <alignment wrapText="1"/>
    </xf>
    <xf numFmtId="1" fontId="23" fillId="0" borderId="45" xfId="0" applyNumberFormat="1" applyFont="1" applyFill="1" applyBorder="1" applyAlignment="1">
      <alignment wrapText="1"/>
    </xf>
    <xf numFmtId="1" fontId="23" fillId="0" borderId="27" xfId="0" applyNumberFormat="1" applyFont="1" applyFill="1" applyBorder="1" applyAlignment="1">
      <alignment wrapText="1"/>
    </xf>
    <xf numFmtId="1" fontId="23" fillId="0" borderId="45" xfId="0" applyNumberFormat="1" applyFont="1" applyBorder="1" applyAlignment="1">
      <alignment wrapText="1"/>
    </xf>
    <xf numFmtId="1" fontId="23" fillId="0" borderId="39" xfId="0" applyNumberFormat="1" applyFon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Alignment="1">
      <alignment wrapText="1"/>
    </xf>
    <xf numFmtId="1" fontId="23" fillId="0" borderId="52" xfId="0" applyNumberFormat="1" applyFont="1" applyFill="1" applyBorder="1" applyAlignment="1">
      <alignment wrapText="1"/>
    </xf>
    <xf numFmtId="1" fontId="23" fillId="0" borderId="51" xfId="0" applyNumberFormat="1" applyFont="1" applyFill="1" applyBorder="1" applyAlignment="1">
      <alignment wrapText="1"/>
    </xf>
    <xf numFmtId="0" fontId="23" fillId="0" borderId="53" xfId="0" applyFont="1" applyBorder="1" applyAlignment="1">
      <alignment wrapText="1"/>
    </xf>
    <xf numFmtId="0" fontId="23" fillId="0" borderId="54" xfId="0" applyFont="1" applyBorder="1" applyAlignment="1">
      <alignment/>
    </xf>
    <xf numFmtId="0" fontId="23" fillId="0" borderId="55" xfId="0" applyFont="1" applyBorder="1" applyAlignment="1">
      <alignment/>
    </xf>
    <xf numFmtId="0" fontId="24" fillId="34" borderId="17" xfId="0" applyFont="1" applyFill="1" applyBorder="1" applyAlignment="1">
      <alignment horizontal="center" vertical="center" wrapText="1"/>
    </xf>
    <xf numFmtId="0" fontId="23" fillId="34" borderId="5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C1">
      <selection activeCell="A1" sqref="A1:C1"/>
    </sheetView>
  </sheetViews>
  <sheetFormatPr defaultColWidth="9.140625" defaultRowHeight="12.75"/>
  <cols>
    <col min="1" max="1" width="5.421875" style="5" customWidth="1"/>
    <col min="2" max="2" width="7.28125" style="3" customWidth="1"/>
    <col min="3" max="3" width="73.57421875" style="2" customWidth="1"/>
    <col min="4" max="4" width="10.57421875" style="2" customWidth="1"/>
    <col min="5" max="6" width="10.140625" style="2" customWidth="1"/>
    <col min="7" max="7" width="9.28125" style="2" bestFit="1" customWidth="1"/>
    <col min="8" max="18" width="9.28125" style="88" customWidth="1"/>
    <col min="19" max="19" width="10.57421875" style="2" customWidth="1"/>
    <col min="20" max="20" width="11.57421875" style="2" customWidth="1"/>
    <col min="21" max="21" width="14.421875" style="0" customWidth="1"/>
  </cols>
  <sheetData>
    <row r="1" spans="1:21" ht="34.5" customHeight="1" thickBot="1">
      <c r="A1" s="91" t="s">
        <v>42</v>
      </c>
      <c r="B1" s="92"/>
      <c r="C1" s="92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</row>
    <row r="2" spans="1:21" s="1" customFormat="1" ht="44.25" customHeight="1" thickBot="1">
      <c r="A2" s="94" t="s">
        <v>21</v>
      </c>
      <c r="B2" s="95"/>
      <c r="C2" s="15" t="s">
        <v>0</v>
      </c>
      <c r="D2" s="16" t="s">
        <v>1</v>
      </c>
      <c r="E2" s="16" t="s">
        <v>3</v>
      </c>
      <c r="F2" s="17" t="s">
        <v>2</v>
      </c>
      <c r="G2" s="18" t="s">
        <v>4</v>
      </c>
      <c r="H2" s="77" t="s">
        <v>43</v>
      </c>
      <c r="I2" s="77" t="s">
        <v>53</v>
      </c>
      <c r="J2" s="77" t="s">
        <v>44</v>
      </c>
      <c r="K2" s="77" t="s">
        <v>45</v>
      </c>
      <c r="L2" s="77" t="s">
        <v>46</v>
      </c>
      <c r="M2" s="77" t="s">
        <v>47</v>
      </c>
      <c r="N2" s="77" t="s">
        <v>48</v>
      </c>
      <c r="O2" s="77" t="s">
        <v>49</v>
      </c>
      <c r="P2" s="77" t="s">
        <v>50</v>
      </c>
      <c r="Q2" s="77" t="s">
        <v>51</v>
      </c>
      <c r="R2" s="77" t="s">
        <v>52</v>
      </c>
      <c r="S2" s="18" t="s">
        <v>5</v>
      </c>
      <c r="T2" s="18" t="s">
        <v>23</v>
      </c>
      <c r="U2" s="16" t="s">
        <v>7</v>
      </c>
    </row>
    <row r="3" spans="1:22" ht="13.5" customHeight="1">
      <c r="A3" s="19">
        <v>1</v>
      </c>
      <c r="B3" s="20" t="s">
        <v>13</v>
      </c>
      <c r="C3" s="8" t="s">
        <v>6</v>
      </c>
      <c r="D3" s="21"/>
      <c r="E3" s="22"/>
      <c r="F3" s="22"/>
      <c r="G3" s="22"/>
      <c r="H3" s="78">
        <f>1620/12*48</f>
        <v>6480</v>
      </c>
      <c r="I3" s="78">
        <f>1090/12*48</f>
        <v>4360</v>
      </c>
      <c r="J3" s="78">
        <f>4800/12*48</f>
        <v>19200</v>
      </c>
      <c r="K3" s="78">
        <f>180/12*48</f>
        <v>720</v>
      </c>
      <c r="L3" s="78">
        <f>2200/12*48</f>
        <v>8800</v>
      </c>
      <c r="M3" s="78">
        <f>1940/12*48</f>
        <v>7760</v>
      </c>
      <c r="N3" s="78">
        <f>2500/12*48</f>
        <v>10000</v>
      </c>
      <c r="O3" s="78">
        <f>50/12*48</f>
        <v>200</v>
      </c>
      <c r="P3" s="78">
        <f>1600/12*48</f>
        <v>6400</v>
      </c>
      <c r="Q3" s="78">
        <f>770/12*48</f>
        <v>3080</v>
      </c>
      <c r="R3" s="78">
        <v>0</v>
      </c>
      <c r="S3" s="23"/>
      <c r="T3" s="24"/>
      <c r="U3" s="25"/>
      <c r="V3" s="6"/>
    </row>
    <row r="4" spans="1:21" s="4" customFormat="1" ht="13.5" customHeight="1">
      <c r="A4" s="26"/>
      <c r="B4" s="27" t="s">
        <v>14</v>
      </c>
      <c r="C4" s="9" t="s">
        <v>26</v>
      </c>
      <c r="D4" s="28"/>
      <c r="E4" s="29"/>
      <c r="F4" s="29"/>
      <c r="G4" s="29"/>
      <c r="H4" s="79">
        <f>4500/12*48</f>
        <v>18000</v>
      </c>
      <c r="I4" s="79">
        <f>900/12*48</f>
        <v>3600</v>
      </c>
      <c r="J4" s="79">
        <f>5300/12*48</f>
        <v>21200</v>
      </c>
      <c r="K4" s="79">
        <f>3280/12*48</f>
        <v>13120</v>
      </c>
      <c r="L4" s="79">
        <f>2700/12*48</f>
        <v>10800</v>
      </c>
      <c r="M4" s="79">
        <f>1638/12*48</f>
        <v>6552</v>
      </c>
      <c r="N4" s="79">
        <f>3500/12*48</f>
        <v>14000</v>
      </c>
      <c r="O4" s="79">
        <f>3600/12*48</f>
        <v>14400</v>
      </c>
      <c r="P4" s="79">
        <v>0</v>
      </c>
      <c r="Q4" s="79">
        <f>4300/12*48</f>
        <v>17200</v>
      </c>
      <c r="R4" s="79">
        <f>1000/12*48</f>
        <v>4000</v>
      </c>
      <c r="S4" s="30"/>
      <c r="T4" s="31"/>
      <c r="U4" s="32"/>
    </row>
    <row r="5" spans="1:21" s="4" customFormat="1" ht="13.5" customHeight="1">
      <c r="A5" s="33"/>
      <c r="B5" s="27" t="s">
        <v>15</v>
      </c>
      <c r="C5" s="9" t="s">
        <v>27</v>
      </c>
      <c r="D5" s="28"/>
      <c r="E5" s="29"/>
      <c r="F5" s="29"/>
      <c r="G5" s="29"/>
      <c r="H5" s="79">
        <f>240/12*48</f>
        <v>960</v>
      </c>
      <c r="I5" s="79">
        <v>0</v>
      </c>
      <c r="J5" s="79">
        <f>660/12*48</f>
        <v>2640</v>
      </c>
      <c r="K5" s="79">
        <v>0</v>
      </c>
      <c r="L5" s="79">
        <v>0</v>
      </c>
      <c r="M5" s="79">
        <f>2136/12*48</f>
        <v>8544</v>
      </c>
      <c r="N5" s="79">
        <f>2600/12*48</f>
        <v>10400</v>
      </c>
      <c r="O5" s="79">
        <f>2300/12*48</f>
        <v>9200</v>
      </c>
      <c r="P5" s="79">
        <v>0</v>
      </c>
      <c r="Q5" s="79">
        <f>4040/12*48</f>
        <v>16160</v>
      </c>
      <c r="R5" s="79">
        <f>400/12*48</f>
        <v>1600</v>
      </c>
      <c r="S5" s="30"/>
      <c r="T5" s="31"/>
      <c r="U5" s="32"/>
    </row>
    <row r="6" spans="1:21" s="4" customFormat="1" ht="13.5" customHeight="1">
      <c r="A6" s="33"/>
      <c r="B6" s="34" t="s">
        <v>18</v>
      </c>
      <c r="C6" s="9" t="s">
        <v>28</v>
      </c>
      <c r="D6" s="35"/>
      <c r="E6" s="36"/>
      <c r="F6" s="36"/>
      <c r="G6" s="36"/>
      <c r="H6" s="80">
        <f>170/12*48</f>
        <v>680</v>
      </c>
      <c r="I6" s="80">
        <f>40/12*48</f>
        <v>160</v>
      </c>
      <c r="J6" s="80">
        <f>320/12*48</f>
        <v>1280</v>
      </c>
      <c r="K6" s="80">
        <v>0</v>
      </c>
      <c r="L6" s="80">
        <v>0</v>
      </c>
      <c r="M6" s="80">
        <f>120/12*48</f>
        <v>480</v>
      </c>
      <c r="N6" s="80">
        <f>100/12*48</f>
        <v>400</v>
      </c>
      <c r="O6" s="80">
        <v>80</v>
      </c>
      <c r="P6" s="80">
        <f>300/12*48</f>
        <v>1200</v>
      </c>
      <c r="Q6" s="80">
        <v>0</v>
      </c>
      <c r="R6" s="80">
        <v>0</v>
      </c>
      <c r="S6" s="37"/>
      <c r="T6" s="38"/>
      <c r="U6" s="39"/>
    </row>
    <row r="7" spans="1:21" s="4" customFormat="1" ht="24">
      <c r="A7" s="33"/>
      <c r="B7" s="34" t="s">
        <v>24</v>
      </c>
      <c r="C7" s="9" t="s">
        <v>29</v>
      </c>
      <c r="D7" s="35"/>
      <c r="E7" s="36"/>
      <c r="F7" s="36"/>
      <c r="G7" s="36"/>
      <c r="H7" s="80">
        <f>50/12*48</f>
        <v>200</v>
      </c>
      <c r="I7" s="80">
        <f>10/12*48</f>
        <v>40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f>400/12*48</f>
        <v>1600</v>
      </c>
      <c r="Q7" s="80">
        <v>0</v>
      </c>
      <c r="R7" s="80">
        <v>2800</v>
      </c>
      <c r="S7" s="37"/>
      <c r="T7" s="38"/>
      <c r="U7" s="39"/>
    </row>
    <row r="8" spans="1:21" s="4" customFormat="1" ht="13.5" customHeight="1">
      <c r="A8" s="40"/>
      <c r="B8" s="34" t="s">
        <v>25</v>
      </c>
      <c r="C8" s="41" t="s">
        <v>30</v>
      </c>
      <c r="D8" s="35"/>
      <c r="E8" s="36"/>
      <c r="F8" s="36"/>
      <c r="G8" s="36"/>
      <c r="H8" s="80">
        <v>48</v>
      </c>
      <c r="I8" s="80">
        <v>11</v>
      </c>
      <c r="J8" s="80">
        <v>56</v>
      </c>
      <c r="K8" s="80">
        <v>18</v>
      </c>
      <c r="L8" s="80">
        <v>25</v>
      </c>
      <c r="M8" s="80">
        <v>53</v>
      </c>
      <c r="N8" s="80">
        <v>50</v>
      </c>
      <c r="O8" s="80">
        <v>30</v>
      </c>
      <c r="P8" s="80">
        <v>12</v>
      </c>
      <c r="Q8" s="80">
        <v>28</v>
      </c>
      <c r="R8" s="80">
        <v>19</v>
      </c>
      <c r="S8" s="37"/>
      <c r="T8" s="38"/>
      <c r="U8" s="39"/>
    </row>
    <row r="9" spans="1:21" s="4" customFormat="1" ht="13.5" customHeight="1" thickBot="1">
      <c r="A9" s="42"/>
      <c r="B9" s="43"/>
      <c r="C9" s="44" t="s">
        <v>22</v>
      </c>
      <c r="D9" s="45"/>
      <c r="E9" s="46"/>
      <c r="F9" s="46"/>
      <c r="G9" s="46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47"/>
      <c r="T9" s="48"/>
      <c r="U9" s="49"/>
    </row>
    <row r="10" spans="1:21" s="4" customFormat="1" ht="13.5" customHeight="1">
      <c r="A10" s="50">
        <v>2</v>
      </c>
      <c r="B10" s="51" t="s">
        <v>16</v>
      </c>
      <c r="C10" s="10" t="s">
        <v>33</v>
      </c>
      <c r="D10" s="52"/>
      <c r="E10" s="53"/>
      <c r="F10" s="53"/>
      <c r="G10" s="53"/>
      <c r="H10" s="82">
        <f>50/12*48</f>
        <v>200</v>
      </c>
      <c r="I10" s="82">
        <f>15/12*48</f>
        <v>60</v>
      </c>
      <c r="J10" s="82">
        <f>520/12*48</f>
        <v>2080</v>
      </c>
      <c r="K10" s="80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54"/>
      <c r="T10" s="55"/>
      <c r="U10" s="25"/>
    </row>
    <row r="11" spans="1:21" s="4" customFormat="1" ht="13.5" customHeight="1">
      <c r="A11" s="26"/>
      <c r="B11" s="27" t="s">
        <v>17</v>
      </c>
      <c r="C11" s="11" t="s">
        <v>34</v>
      </c>
      <c r="D11" s="28"/>
      <c r="E11" s="29"/>
      <c r="F11" s="29"/>
      <c r="G11" s="29"/>
      <c r="H11" s="79">
        <f>500/12*48</f>
        <v>2000</v>
      </c>
      <c r="I11" s="79">
        <v>0</v>
      </c>
      <c r="J11" s="79">
        <v>0</v>
      </c>
      <c r="K11" s="80">
        <v>0</v>
      </c>
      <c r="L11" s="79">
        <f>2000/12*48</f>
        <v>8000</v>
      </c>
      <c r="M11" s="79">
        <v>0</v>
      </c>
      <c r="N11" s="79">
        <v>0</v>
      </c>
      <c r="O11" s="79">
        <v>200</v>
      </c>
      <c r="P11" s="79">
        <v>0</v>
      </c>
      <c r="Q11" s="79">
        <v>0</v>
      </c>
      <c r="R11" s="79">
        <v>0</v>
      </c>
      <c r="S11" s="30"/>
      <c r="T11" s="31"/>
      <c r="U11" s="32"/>
    </row>
    <row r="12" spans="1:21" s="4" customFormat="1" ht="13.5" customHeight="1">
      <c r="A12" s="26"/>
      <c r="B12" s="27" t="s">
        <v>31</v>
      </c>
      <c r="C12" s="11" t="s">
        <v>35</v>
      </c>
      <c r="D12" s="28"/>
      <c r="E12" s="36"/>
      <c r="F12" s="29"/>
      <c r="G12" s="29"/>
      <c r="H12" s="79">
        <f>130/12*48</f>
        <v>520</v>
      </c>
      <c r="I12" s="79">
        <v>0</v>
      </c>
      <c r="J12" s="79">
        <v>0</v>
      </c>
      <c r="K12" s="80">
        <v>0</v>
      </c>
      <c r="L12" s="79">
        <f>400/12*48</f>
        <v>1600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37"/>
      <c r="T12" s="38"/>
      <c r="U12" s="39"/>
    </row>
    <row r="13" spans="1:21" s="4" customFormat="1" ht="13.5" customHeight="1">
      <c r="A13" s="26"/>
      <c r="B13" s="27" t="s">
        <v>32</v>
      </c>
      <c r="C13" s="12" t="s">
        <v>36</v>
      </c>
      <c r="D13" s="28"/>
      <c r="E13" s="36"/>
      <c r="F13" s="29"/>
      <c r="G13" s="29"/>
      <c r="H13" s="79">
        <f>50/12*48</f>
        <v>200</v>
      </c>
      <c r="I13" s="79">
        <v>0</v>
      </c>
      <c r="J13" s="79">
        <v>0</v>
      </c>
      <c r="K13" s="80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f>1130/12*48</f>
        <v>4520</v>
      </c>
      <c r="S13" s="37"/>
      <c r="T13" s="38"/>
      <c r="U13" s="39"/>
    </row>
    <row r="14" spans="1:21" s="4" customFormat="1" ht="13.5" customHeight="1">
      <c r="A14" s="26"/>
      <c r="B14" s="27" t="s">
        <v>37</v>
      </c>
      <c r="C14" s="13" t="s">
        <v>30</v>
      </c>
      <c r="D14" s="28"/>
      <c r="E14" s="36"/>
      <c r="F14" s="29"/>
      <c r="G14" s="29"/>
      <c r="H14" s="79">
        <f>10</f>
        <v>10</v>
      </c>
      <c r="I14" s="79">
        <v>3</v>
      </c>
      <c r="J14" s="79">
        <v>25</v>
      </c>
      <c r="K14" s="79">
        <v>0</v>
      </c>
      <c r="L14" s="79">
        <v>25</v>
      </c>
      <c r="M14" s="79">
        <v>0</v>
      </c>
      <c r="N14" s="79">
        <v>0</v>
      </c>
      <c r="O14" s="79">
        <v>2</v>
      </c>
      <c r="P14" s="79">
        <v>0</v>
      </c>
      <c r="Q14" s="79">
        <v>0</v>
      </c>
      <c r="R14" s="79">
        <v>7</v>
      </c>
      <c r="S14" s="37"/>
      <c r="T14" s="38"/>
      <c r="U14" s="39"/>
    </row>
    <row r="15" spans="1:21" s="4" customFormat="1" ht="13.5" customHeight="1" thickBot="1">
      <c r="A15" s="56"/>
      <c r="B15" s="57"/>
      <c r="C15" s="58" t="s">
        <v>22</v>
      </c>
      <c r="D15" s="59"/>
      <c r="E15" s="46"/>
      <c r="F15" s="46"/>
      <c r="G15" s="60"/>
      <c r="H15" s="83"/>
      <c r="I15" s="83"/>
      <c r="J15" s="83"/>
      <c r="K15" s="90"/>
      <c r="L15" s="90"/>
      <c r="M15" s="83"/>
      <c r="N15" s="83"/>
      <c r="O15" s="83"/>
      <c r="P15" s="83"/>
      <c r="Q15" s="83"/>
      <c r="R15" s="83"/>
      <c r="S15" s="47"/>
      <c r="T15" s="48"/>
      <c r="U15" s="49"/>
    </row>
    <row r="16" spans="1:21" ht="13.5" customHeight="1">
      <c r="A16" s="61">
        <v>3</v>
      </c>
      <c r="B16" s="20" t="s">
        <v>19</v>
      </c>
      <c r="C16" s="10" t="s">
        <v>8</v>
      </c>
      <c r="D16" s="52"/>
      <c r="E16" s="53"/>
      <c r="F16" s="53"/>
      <c r="G16" s="53"/>
      <c r="H16" s="82">
        <v>0</v>
      </c>
      <c r="I16" s="82">
        <v>0</v>
      </c>
      <c r="J16" s="82">
        <f>170/12*48</f>
        <v>680</v>
      </c>
      <c r="K16" s="83">
        <v>0</v>
      </c>
      <c r="L16" s="89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54"/>
      <c r="T16" s="55"/>
      <c r="U16" s="25"/>
    </row>
    <row r="17" spans="1:21" ht="13.5" customHeight="1">
      <c r="A17" s="26"/>
      <c r="B17" s="51" t="s">
        <v>20</v>
      </c>
      <c r="C17" s="11" t="s">
        <v>9</v>
      </c>
      <c r="D17" s="28"/>
      <c r="E17" s="29"/>
      <c r="F17" s="29"/>
      <c r="G17" s="29"/>
      <c r="H17" s="79">
        <v>0</v>
      </c>
      <c r="I17" s="79">
        <v>0</v>
      </c>
      <c r="J17" s="79">
        <f>30/12*48</f>
        <v>120</v>
      </c>
      <c r="K17" s="80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30"/>
      <c r="T17" s="31"/>
      <c r="U17" s="32"/>
    </row>
    <row r="18" spans="1:21" ht="13.5" customHeight="1">
      <c r="A18" s="26"/>
      <c r="B18" s="51" t="s">
        <v>38</v>
      </c>
      <c r="C18" s="11" t="s">
        <v>10</v>
      </c>
      <c r="D18" s="28"/>
      <c r="E18" s="36"/>
      <c r="F18" s="29"/>
      <c r="G18" s="29"/>
      <c r="H18" s="79">
        <v>0</v>
      </c>
      <c r="I18" s="79">
        <v>0</v>
      </c>
      <c r="J18" s="79">
        <f>170/12*48</f>
        <v>680</v>
      </c>
      <c r="K18" s="80">
        <v>0</v>
      </c>
      <c r="L18" s="79">
        <v>0</v>
      </c>
      <c r="M18" s="79">
        <v>0</v>
      </c>
      <c r="N18" s="79">
        <v>0</v>
      </c>
      <c r="O18" s="79">
        <v>1600</v>
      </c>
      <c r="P18" s="79">
        <v>0</v>
      </c>
      <c r="Q18" s="79">
        <v>0</v>
      </c>
      <c r="R18" s="79">
        <v>0</v>
      </c>
      <c r="S18" s="37"/>
      <c r="T18" s="38"/>
      <c r="U18" s="39"/>
    </row>
    <row r="19" spans="1:21" ht="13.5" customHeight="1">
      <c r="A19" s="26"/>
      <c r="B19" s="27" t="s">
        <v>39</v>
      </c>
      <c r="C19" s="12" t="s">
        <v>11</v>
      </c>
      <c r="D19" s="28"/>
      <c r="E19" s="36"/>
      <c r="F19" s="29"/>
      <c r="G19" s="29"/>
      <c r="H19" s="84">
        <v>0</v>
      </c>
      <c r="I19" s="84">
        <f>550/12*48</f>
        <v>2200</v>
      </c>
      <c r="J19" s="84">
        <f>590/12*48</f>
        <v>2360</v>
      </c>
      <c r="K19" s="79">
        <v>0</v>
      </c>
      <c r="L19" s="79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30"/>
      <c r="T19" s="31"/>
      <c r="U19" s="32"/>
    </row>
    <row r="20" spans="1:21" ht="13.5" customHeight="1">
      <c r="A20" s="26"/>
      <c r="B20" s="62" t="s">
        <v>40</v>
      </c>
      <c r="C20" s="13" t="s">
        <v>12</v>
      </c>
      <c r="D20" s="63"/>
      <c r="E20" s="64"/>
      <c r="F20" s="65"/>
      <c r="G20" s="29"/>
      <c r="H20" s="79">
        <v>0</v>
      </c>
      <c r="I20" s="79">
        <f>150/12*48</f>
        <v>600</v>
      </c>
      <c r="J20" s="79">
        <f>30/12*48</f>
        <v>120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30"/>
      <c r="T20" s="30"/>
      <c r="U20" s="66"/>
    </row>
    <row r="21" spans="1:21" ht="13.5" customHeight="1">
      <c r="A21" s="26"/>
      <c r="B21" s="62" t="s">
        <v>41</v>
      </c>
      <c r="C21" s="14" t="s">
        <v>30</v>
      </c>
      <c r="D21" s="67"/>
      <c r="E21" s="68"/>
      <c r="F21" s="69"/>
      <c r="G21" s="69"/>
      <c r="H21" s="85">
        <v>0</v>
      </c>
      <c r="I21" s="85">
        <v>8</v>
      </c>
      <c r="J21" s="85">
        <v>32</v>
      </c>
      <c r="K21" s="89">
        <v>0</v>
      </c>
      <c r="L21" s="79">
        <v>0</v>
      </c>
      <c r="M21" s="85">
        <v>0</v>
      </c>
      <c r="N21" s="85">
        <v>0</v>
      </c>
      <c r="O21" s="85">
        <v>4</v>
      </c>
      <c r="P21" s="85">
        <v>0</v>
      </c>
      <c r="Q21" s="85">
        <v>0</v>
      </c>
      <c r="R21" s="85">
        <v>0</v>
      </c>
      <c r="S21" s="68"/>
      <c r="T21" s="68"/>
      <c r="U21" s="32"/>
    </row>
    <row r="22" spans="1:21" ht="13.5" customHeight="1" thickBot="1">
      <c r="A22" s="56"/>
      <c r="B22" s="70"/>
      <c r="C22" s="71" t="s">
        <v>22</v>
      </c>
      <c r="D22" s="72"/>
      <c r="E22" s="73"/>
      <c r="F22" s="73"/>
      <c r="G22" s="73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74"/>
      <c r="T22" s="75"/>
      <c r="U22" s="76"/>
    </row>
    <row r="23" spans="5:18" ht="12.75">
      <c r="E23" s="7"/>
      <c r="G23" s="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</sheetData>
  <sheetProtection/>
  <mergeCells count="3">
    <mergeCell ref="A1:C1"/>
    <mergeCell ref="D1:U1"/>
    <mergeCell ref="A2:B2"/>
  </mergeCells>
  <printOptions gridLines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Fondazione Ospedale Maggiore Policlinico</dc:creator>
  <cp:keywords/>
  <dc:description/>
  <cp:lastModifiedBy>monica_varisco</cp:lastModifiedBy>
  <cp:lastPrinted>2021-06-03T11:56:28Z</cp:lastPrinted>
  <dcterms:created xsi:type="dcterms:W3CDTF">2012-03-06T16:37:17Z</dcterms:created>
  <dcterms:modified xsi:type="dcterms:W3CDTF">2021-06-03T12:01:46Z</dcterms:modified>
  <cp:category/>
  <cp:version/>
  <cp:contentType/>
  <cp:contentStatus/>
</cp:coreProperties>
</file>